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AD\.DOCUMENTS PRIMARY\9. Soverign Oaks\A_SO HOA\1. BOD Agendas &amp; Minutes\Approved Minutes\2022\"/>
    </mc:Choice>
  </mc:AlternateContent>
  <xr:revisionPtr revIDLastSave="0" documentId="8_{D8BF060B-BA20-4579-920D-30E708C5EDA5}" xr6:coauthVersionLast="47" xr6:coauthVersionMax="47" xr10:uidLastSave="{00000000-0000-0000-0000-000000000000}"/>
  <bookViews>
    <workbookView xWindow="-108" yWindow="-108" windowWidth="23256" windowHeight="12456" tabRatio="500" activeTab="1" xr2:uid="{00000000-000D-0000-FFFF-FFFF00000000}"/>
  </bookViews>
  <sheets>
    <sheet name="Profit and Loss" sheetId="1" r:id="rId1"/>
    <sheet name="Sheet1" sheetId="2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D33" i="2" l="1"/>
  <c r="D14" i="2"/>
  <c r="D35" i="2" s="1"/>
  <c r="C14" i="2"/>
  <c r="B14" i="2"/>
  <c r="C33" i="2"/>
  <c r="C35" i="2" l="1"/>
  <c r="B33" i="2"/>
  <c r="P32" i="2"/>
  <c r="O32" i="2"/>
  <c r="P31" i="2"/>
  <c r="O31" i="2"/>
  <c r="O30" i="2"/>
  <c r="P30" i="2"/>
  <c r="P29" i="2"/>
  <c r="O29" i="2"/>
  <c r="P28" i="2"/>
  <c r="O28" i="2"/>
  <c r="P27" i="2"/>
  <c r="O27" i="2"/>
  <c r="P26" i="2"/>
  <c r="O26" i="2"/>
  <c r="P24" i="2"/>
  <c r="O24" i="2"/>
  <c r="P23" i="2"/>
  <c r="O23" i="2"/>
  <c r="P22" i="2"/>
  <c r="O22" i="2"/>
  <c r="P21" i="2"/>
  <c r="O21" i="2"/>
  <c r="P20" i="2"/>
  <c r="P19" i="2"/>
  <c r="O19" i="2"/>
  <c r="P18" i="2"/>
  <c r="O18" i="2"/>
  <c r="O17" i="2"/>
  <c r="O12" i="2"/>
  <c r="O11" i="2"/>
  <c r="O10" i="2"/>
  <c r="B10" i="2"/>
  <c r="P10" i="2" s="1"/>
  <c r="O9" i="2"/>
  <c r="P8" i="2"/>
  <c r="O8" i="2"/>
  <c r="O7" i="2"/>
  <c r="B7" i="2"/>
  <c r="P7" i="2" s="1"/>
  <c r="O14" i="2" l="1"/>
  <c r="O20" i="2"/>
  <c r="P14" i="2"/>
  <c r="O33" i="2"/>
  <c r="P33" i="2" l="1"/>
  <c r="B35" i="2"/>
  <c r="C31" i="1" l="1"/>
  <c r="C9" i="1"/>
  <c r="C6" i="1"/>
  <c r="C12" i="1" s="1"/>
  <c r="C33" i="1" s="1"/>
  <c r="B28" i="1"/>
  <c r="B31" i="1" l="1"/>
  <c r="B9" i="1"/>
  <c r="B6" i="1"/>
  <c r="B12" i="1" l="1"/>
  <c r="B33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tc={9852E381-BC4C-4439-9A1F-DA4D37DC3A3A}</author>
  </authors>
  <commentList>
    <comment ref="C13" authorId="0" shapeId="0" xr:uid="{9852E381-BC4C-4439-9A1F-DA4D37DC3A3A}">
      <text>
        <r>
          <rPr>
            <sz val="10"/>
            <rFont val="Arial"/>
            <family val="2"/>
            <charset val="1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Margorie Cohen duplicate payment that they want applied to next years.</t>
        </r>
      </text>
    </comment>
  </commentList>
</comments>
</file>

<file path=xl/sharedStrings.xml><?xml version="1.0" encoding="utf-8"?>
<sst xmlns="http://schemas.openxmlformats.org/spreadsheetml/2006/main" count="91" uniqueCount="70">
  <si>
    <t>Sovereign Oaks Homeowners Association</t>
  </si>
  <si>
    <t>Proposed Budget for Fiscal Year 2022</t>
  </si>
  <si>
    <t>EST INCOME FOR 2021</t>
  </si>
  <si>
    <t>EST INCOME FOR 2022</t>
  </si>
  <si>
    <t>BUDGET LINE COMMENTS</t>
  </si>
  <si>
    <t>iNCOME:</t>
  </si>
  <si>
    <t>2021 Annual Dues</t>
  </si>
  <si>
    <t xml:space="preserve">   AR-Architectural Review Fee</t>
  </si>
  <si>
    <t xml:space="preserve">   Capitalization Fee</t>
  </si>
  <si>
    <t xml:space="preserve">   CI - Construction Impact Fee</t>
  </si>
  <si>
    <t xml:space="preserve">   Fines and Charges</t>
  </si>
  <si>
    <t xml:space="preserve">   Uncategorized Income</t>
  </si>
  <si>
    <t>Total Estimated Income</t>
  </si>
  <si>
    <t>Expecting similar level of new construction in 2022, with similar income</t>
  </si>
  <si>
    <t>EXPENSES:</t>
  </si>
  <si>
    <t>BUDGET FOR 2021</t>
  </si>
  <si>
    <t>PROPOSED 2022 BUDGET</t>
  </si>
  <si>
    <t xml:space="preserve">   Administrative Expense</t>
  </si>
  <si>
    <t xml:space="preserve">   Bank Service Charges</t>
  </si>
  <si>
    <t xml:space="preserve">   Computer, Software, Internet Expenses</t>
  </si>
  <si>
    <t>Increased software costs.  Quickbooks increase.</t>
  </si>
  <si>
    <t xml:space="preserve">   Donations</t>
  </si>
  <si>
    <t>$5,000 to WWC and $500 to Riceville Fire Dept.</t>
  </si>
  <si>
    <t xml:space="preserve">   Facilities Repairs and Maintenance</t>
  </si>
  <si>
    <t>Will probably underspend 2021 due to delayed greenhouse roof.</t>
  </si>
  <si>
    <t xml:space="preserve">    Insurance</t>
  </si>
  <si>
    <t xml:space="preserve">   Landscaping and Groundskeeping</t>
  </si>
  <si>
    <t>Moved some of this $ to specific trail maintenance budget.</t>
  </si>
  <si>
    <t xml:space="preserve">   Trail Maintenance (NEW)</t>
  </si>
  <si>
    <t>New line item</t>
  </si>
  <si>
    <t xml:space="preserve">   Legal Fees</t>
  </si>
  <si>
    <t>Much lower legal costs expected for 2021 and 2022, keep as contingency</t>
  </si>
  <si>
    <t xml:space="preserve">   Social Committee Events</t>
  </si>
  <si>
    <t xml:space="preserve">   Office Supplies</t>
  </si>
  <si>
    <t xml:space="preserve">   Postage and PO Box Rental</t>
  </si>
  <si>
    <t xml:space="preserve">   Professional Fees - DRC and Accounting</t>
  </si>
  <si>
    <t>Expecting about same amount of Design Review activity for 2022.</t>
  </si>
  <si>
    <t xml:space="preserve">   Road Maintenance and Repair</t>
  </si>
  <si>
    <t xml:space="preserve">   Utilities</t>
  </si>
  <si>
    <t>Total Expenses</t>
  </si>
  <si>
    <t>(ACTUAL 2021 EXPENSES TO DATE:)</t>
  </si>
  <si>
    <t>Approximately $60,000</t>
  </si>
  <si>
    <t>TOTAL INCOME RESERVED FOR FUTURE ROAD REPAIRS</t>
  </si>
  <si>
    <t>This draft budget for next year is being submitted for adoption at the 2021 Annual HOA meeting on Sept. 23.</t>
  </si>
  <si>
    <t>If you have questions about this proposed budget prior to the meeting, please contact Art Mandler at art@tambors.net or 828-582-2937</t>
  </si>
  <si>
    <t>Working Budget</t>
  </si>
  <si>
    <t>January</t>
  </si>
  <si>
    <t>February</t>
  </si>
  <si>
    <t>March*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</si>
  <si>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</si>
  <si>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</si>
  <si>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</si>
  <si>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</si>
  <si>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</si>
  <si>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</si>
  <si>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</si>
  <si>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</si>
  <si>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</si>
  <si>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TOTALS YTD</t>
  </si>
  <si>
    <t>% of Budget</t>
  </si>
  <si>
    <t>Estimated Income</t>
  </si>
  <si>
    <t xml:space="preserve">   Uncategorized Income (lot maintenance)</t>
  </si>
  <si>
    <t>Expenses</t>
  </si>
  <si>
    <t xml:space="preserve">   Insurance</t>
  </si>
  <si>
    <t xml:space="preserve">   Meals and Entertainment (Social Committee)</t>
  </si>
  <si>
    <t>for Fiscal Year 2022</t>
  </si>
  <si>
    <t>EST INC FOR 2022</t>
  </si>
  <si>
    <t>BUDGET FOR 2022</t>
  </si>
  <si>
    <t>2022 Annual Dues</t>
  </si>
  <si>
    <t>Unapplied Cash Payent Income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</si>
</sst>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_);[Red]\(&quot;$&quot;#,##0.00\)"/>
    <numFmt numFmtId="43" formatCode="_(* #,##0.00_);_(* \(#,##0.00\);_(* &quot;-&quot;??_);_(@_)"/>
    <numFmt numFmtId="164" formatCode="#,##0.00\ _€"/>
    <numFmt numFmtId="165" formatCode="_([$$-409]* #,##0.00_);_([$$-409]* \(#,##0.00\);_([$$-409]* &quot;-&quot;??_);_(@_)"/>
  </numFmts>
  <fonts count="10" x14ac:knownFonts="1">
    <font>
      <sz val="10"/>
      <name val="Arial"/>
      <family val="2"/>
      <charset val="1"/>
    </font>
    <font>
      <b/>
      <sz val="14"/>
      <color rgb="FF000000"/>
      <name val="Arial"/>
      <charset val="1"/>
    </font>
    <font>
      <b/>
      <sz val="10"/>
      <name val="Arial"/>
      <family val="2"/>
      <charset val="1"/>
    </font>
    <font>
      <b/>
      <sz val="10"/>
      <color rgb="FF000000"/>
      <name val="Arial"/>
      <charset val="1"/>
    </font>
    <font>
      <sz val="10"/>
      <color rgb="FF000000"/>
      <name val="Arial"/>
      <charset val="1"/>
    </font>
    <font>
      <b/>
      <sz val="11"/>
      <color rgb="FF000000"/>
      <name val="Arial"/>
      <charset val="1"/>
    </font>
    <font>
      <sz val="11"/>
      <name val="Arial"/>
      <family val="2"/>
      <charset val="1"/>
    </font>
    <font>
      <b/>
      <sz val="10"/>
      <name val="Arial"/>
      <family val="2"/>
    </font>
    <font>
      <sz val="9"/>
      <name val="Arial"/>
      <family val="2"/>
      <charset val="1"/>
    </font>
    <font>
      <b/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/>
    <xf numFmtId="165" fontId="2" fillId="0" borderId="0" xfId="0" applyNumberFormat="1" applyFont="1"/>
    <xf numFmtId="0" fontId="0" fillId="0" borderId="0" xfId="0" applyFont="1" applyAlignment="1">
      <alignment wrapText="1"/>
    </xf>
    <xf numFmtId="0" fontId="3" fillId="0" borderId="1" xfId="0" applyFont="1" applyBorder="1" applyAlignment="1">
      <alignment horizontal="center" wrapText="1"/>
    </xf>
    <xf numFmtId="0" fontId="3" fillId="0" borderId="0" xfId="0" applyFont="1" applyAlignment="1">
      <alignment horizontal="left" wrapText="1"/>
    </xf>
    <xf numFmtId="164" fontId="4" fillId="0" borderId="0" xfId="0" applyNumberFormat="1" applyFont="1" applyAlignment="1">
      <alignment wrapText="1"/>
    </xf>
    <xf numFmtId="165" fontId="4" fillId="0" borderId="0" xfId="0" applyNumberFormat="1" applyFont="1" applyAlignment="1">
      <alignment wrapText="1"/>
    </xf>
    <xf numFmtId="165" fontId="4" fillId="0" borderId="0" xfId="0" applyNumberFormat="1" applyFont="1" applyBorder="1" applyAlignment="1">
      <alignment wrapText="1"/>
    </xf>
    <xf numFmtId="165" fontId="3" fillId="0" borderId="0" xfId="0" applyNumberFormat="1" applyFont="1" applyBorder="1" applyAlignment="1">
      <alignment horizontal="right" wrapText="1"/>
    </xf>
    <xf numFmtId="0" fontId="0" fillId="0" borderId="0" xfId="0" applyFont="1"/>
    <xf numFmtId="0" fontId="2" fillId="0" borderId="2" xfId="0" applyFont="1" applyBorder="1" applyAlignment="1">
      <alignment horizontal="center"/>
    </xf>
    <xf numFmtId="165" fontId="0" fillId="0" borderId="0" xfId="0" applyNumberFormat="1" applyFont="1"/>
    <xf numFmtId="0" fontId="2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165" fontId="3" fillId="0" borderId="0" xfId="0" applyNumberFormat="1" applyFont="1" applyBorder="1" applyAlignment="1">
      <alignment wrapText="1"/>
    </xf>
    <xf numFmtId="0" fontId="3" fillId="0" borderId="2" xfId="0" applyFont="1" applyBorder="1" applyAlignment="1">
      <alignment horizontal="center" wrapText="1"/>
    </xf>
    <xf numFmtId="0" fontId="2" fillId="0" borderId="2" xfId="0" applyFont="1" applyBorder="1"/>
    <xf numFmtId="165" fontId="5" fillId="0" borderId="0" xfId="0" applyNumberFormat="1" applyFont="1" applyBorder="1" applyAlignment="1">
      <alignment horizontal="left"/>
    </xf>
    <xf numFmtId="165" fontId="5" fillId="0" borderId="0" xfId="0" applyNumberFormat="1" applyFont="1" applyBorder="1" applyAlignment="1">
      <alignment horizontal="right" wrapText="1"/>
    </xf>
    <xf numFmtId="0" fontId="6" fillId="0" borderId="0" xfId="0" applyFont="1"/>
    <xf numFmtId="0" fontId="1" fillId="0" borderId="0" xfId="0" applyFont="1" applyBorder="1" applyAlignment="1">
      <alignment horizontal="left"/>
    </xf>
    <xf numFmtId="43" fontId="0" fillId="0" borderId="0" xfId="0" applyNumberFormat="1"/>
    <xf numFmtId="43" fontId="2" fillId="0" borderId="0" xfId="0" applyNumberFormat="1" applyFont="1"/>
    <xf numFmtId="10" fontId="0" fillId="0" borderId="0" xfId="0" applyNumberFormat="1"/>
    <xf numFmtId="0" fontId="0" fillId="0" borderId="0" xfId="0" applyAlignment="1">
      <alignment wrapText="1"/>
    </xf>
    <xf numFmtId="43" fontId="2" fillId="0" borderId="2" xfId="0" applyNumberFormat="1" applyFont="1" applyBorder="1"/>
    <xf numFmtId="10" fontId="2" fillId="0" borderId="2" xfId="0" applyNumberFormat="1" applyFont="1" applyBorder="1"/>
    <xf numFmtId="10" fontId="2" fillId="0" borderId="0" xfId="0" applyNumberFormat="1" applyFont="1"/>
    <xf numFmtId="165" fontId="3" fillId="0" borderId="0" xfId="0" applyNumberFormat="1" applyFont="1" applyAlignment="1">
      <alignment horizontal="right" wrapText="1"/>
    </xf>
    <xf numFmtId="43" fontId="7" fillId="0" borderId="0" xfId="0" applyNumberFormat="1" applyFont="1"/>
    <xf numFmtId="165" fontId="0" fillId="0" borderId="0" xfId="0" applyNumberFormat="1"/>
    <xf numFmtId="13" fontId="0" fillId="0" borderId="0" xfId="0" applyNumberFormat="1"/>
    <xf numFmtId="0" fontId="8" fillId="0" borderId="0" xfId="0" applyFont="1"/>
    <xf numFmtId="8" fontId="0" fillId="0" borderId="0" xfId="0" applyNumberFormat="1"/>
    <xf numFmtId="0" fontId="9" fillId="0" borderId="0" xfId="0" applyFont="1" applyAlignment="1">
      <alignment horizontal="left" wrapText="1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Javier Samayoa" id="{4F82A50E-F907-49D9-8FB3-49BA974C17B8}" userId="1e490ba7449133e9" providerId="Windows Live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13" dT="2022-03-13T18:00:42.67" personId="{4F82A50E-F907-49D9-8FB3-49BA974C17B8}" id="{9852E381-BC4C-4439-9A1F-DA4D37DC3A3A}">
    <text>Margorie Cohen duplicate payment that they want applied to next years.</text>
  </threadedComment>
</ThreadedComment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40"/>
  <sheetViews>
    <sheetView zoomScaleNormal="100" workbookViewId="0">
      <selection activeCell="D21" sqref="D21"/>
    </sheetView>
  </sheetViews>
  <sheetFormatPr defaultRowHeight="13.2" x14ac:dyDescent="0.25"/>
  <cols>
    <col min="1" max="1" width="41.5546875" customWidth="1"/>
    <col min="2" max="2" width="24.5546875" customWidth="1"/>
    <col min="3" max="3" width="25.6640625" customWidth="1"/>
    <col min="4" max="4" width="63" customWidth="1"/>
    <col min="5" max="1011" width="10.6640625" customWidth="1"/>
  </cols>
  <sheetData>
    <row r="1" spans="1:4" ht="15" customHeight="1" x14ac:dyDescent="0.3">
      <c r="A1" s="20" t="s">
        <v>0</v>
      </c>
      <c r="B1" s="13"/>
      <c r="C1" s="13"/>
    </row>
    <row r="2" spans="1:4" ht="17.55" customHeight="1" x14ac:dyDescent="0.3">
      <c r="A2" s="20" t="s">
        <v>1</v>
      </c>
      <c r="B2" s="13"/>
      <c r="C2" s="13"/>
    </row>
    <row r="4" spans="1:4" x14ac:dyDescent="0.25">
      <c r="A4" s="2"/>
      <c r="B4" s="3" t="s">
        <v>2</v>
      </c>
      <c r="C4" s="15" t="s">
        <v>3</v>
      </c>
      <c r="D4" s="16" t="s">
        <v>4</v>
      </c>
    </row>
    <row r="5" spans="1:4" x14ac:dyDescent="0.25">
      <c r="A5" s="4" t="s">
        <v>5</v>
      </c>
      <c r="B5" s="5"/>
      <c r="C5" s="5"/>
    </row>
    <row r="6" spans="1:4" x14ac:dyDescent="0.25">
      <c r="A6" s="4" t="s">
        <v>6</v>
      </c>
      <c r="B6" s="6">
        <f>148500</f>
        <v>148500</v>
      </c>
      <c r="C6" s="6">
        <f>148500</f>
        <v>148500</v>
      </c>
    </row>
    <row r="7" spans="1:4" x14ac:dyDescent="0.25">
      <c r="A7" s="4" t="s">
        <v>7</v>
      </c>
      <c r="B7" s="6">
        <v>15000</v>
      </c>
      <c r="C7" s="6">
        <v>15000</v>
      </c>
    </row>
    <row r="8" spans="1:4" x14ac:dyDescent="0.25">
      <c r="A8" s="4" t="s">
        <v>8</v>
      </c>
      <c r="B8" s="6">
        <v>0</v>
      </c>
      <c r="C8" s="6">
        <v>0</v>
      </c>
    </row>
    <row r="9" spans="1:4" x14ac:dyDescent="0.25">
      <c r="A9" s="4" t="s">
        <v>9</v>
      </c>
      <c r="B9" s="6">
        <f>10*2500</f>
        <v>25000</v>
      </c>
      <c r="C9" s="6">
        <f>10*2500</f>
        <v>25000</v>
      </c>
    </row>
    <row r="10" spans="1:4" x14ac:dyDescent="0.25">
      <c r="A10" s="4" t="s">
        <v>10</v>
      </c>
      <c r="B10" s="6"/>
      <c r="C10" s="6"/>
    </row>
    <row r="11" spans="1:4" x14ac:dyDescent="0.25">
      <c r="A11" s="4" t="s">
        <v>11</v>
      </c>
      <c r="B11" s="7"/>
    </row>
    <row r="12" spans="1:4" x14ac:dyDescent="0.25">
      <c r="A12" s="4" t="s">
        <v>12</v>
      </c>
      <c r="B12" s="8">
        <f>SUM(B6:B11)</f>
        <v>188500</v>
      </c>
      <c r="C12" s="14">
        <f>SUM(C6:C10)</f>
        <v>188500</v>
      </c>
      <c r="D12" t="s">
        <v>13</v>
      </c>
    </row>
    <row r="13" spans="1:4" x14ac:dyDescent="0.25">
      <c r="A13" s="4"/>
      <c r="B13" s="8"/>
      <c r="C13" s="8"/>
    </row>
    <row r="14" spans="1:4" x14ac:dyDescent="0.25">
      <c r="A14" s="4"/>
      <c r="B14" s="9"/>
      <c r="C14" s="9"/>
    </row>
    <row r="15" spans="1:4" x14ac:dyDescent="0.25">
      <c r="A15" s="4" t="s">
        <v>14</v>
      </c>
      <c r="B15" s="10" t="s">
        <v>15</v>
      </c>
      <c r="C15" s="12" t="s">
        <v>16</v>
      </c>
    </row>
    <row r="16" spans="1:4" x14ac:dyDescent="0.25">
      <c r="A16" s="4" t="s">
        <v>17</v>
      </c>
      <c r="B16" s="11">
        <v>100</v>
      </c>
      <c r="C16" s="11">
        <v>100</v>
      </c>
    </row>
    <row r="17" spans="1:4" x14ac:dyDescent="0.25">
      <c r="A17" s="4" t="s">
        <v>18</v>
      </c>
      <c r="B17" s="11">
        <v>50</v>
      </c>
      <c r="C17" s="11">
        <v>50</v>
      </c>
    </row>
    <row r="18" spans="1:4" x14ac:dyDescent="0.25">
      <c r="A18" s="4" t="s">
        <v>19</v>
      </c>
      <c r="B18" s="11">
        <v>650</v>
      </c>
      <c r="C18" s="11">
        <v>1000</v>
      </c>
      <c r="D18" t="s">
        <v>20</v>
      </c>
    </row>
    <row r="19" spans="1:4" x14ac:dyDescent="0.25">
      <c r="A19" s="4" t="s">
        <v>21</v>
      </c>
      <c r="B19" s="11">
        <v>5500</v>
      </c>
      <c r="C19" s="11">
        <v>5500</v>
      </c>
      <c r="D19" t="s">
        <v>22</v>
      </c>
    </row>
    <row r="20" spans="1:4" x14ac:dyDescent="0.25">
      <c r="A20" s="4" t="s">
        <v>23</v>
      </c>
      <c r="B20" s="11">
        <v>15000</v>
      </c>
      <c r="C20" s="11">
        <v>18000</v>
      </c>
      <c r="D20" t="s">
        <v>24</v>
      </c>
    </row>
    <row r="21" spans="1:4" x14ac:dyDescent="0.25">
      <c r="A21" s="4" t="s">
        <v>25</v>
      </c>
      <c r="B21" s="11">
        <v>5500</v>
      </c>
      <c r="C21" s="11">
        <v>6000</v>
      </c>
    </row>
    <row r="22" spans="1:4" x14ac:dyDescent="0.25">
      <c r="A22" s="4" t="s">
        <v>26</v>
      </c>
      <c r="B22" s="11">
        <v>35000</v>
      </c>
      <c r="C22" s="11">
        <v>32000</v>
      </c>
      <c r="D22" t="s">
        <v>27</v>
      </c>
    </row>
    <row r="23" spans="1:4" x14ac:dyDescent="0.25">
      <c r="A23" s="4" t="s">
        <v>28</v>
      </c>
      <c r="B23" s="11"/>
      <c r="C23" s="11">
        <v>3500</v>
      </c>
      <c r="D23" t="s">
        <v>29</v>
      </c>
    </row>
    <row r="24" spans="1:4" x14ac:dyDescent="0.25">
      <c r="A24" s="4" t="s">
        <v>30</v>
      </c>
      <c r="B24" s="11">
        <v>10000</v>
      </c>
      <c r="C24" s="11">
        <v>10000</v>
      </c>
      <c r="D24" t="s">
        <v>31</v>
      </c>
    </row>
    <row r="25" spans="1:4" x14ac:dyDescent="0.25">
      <c r="A25" s="4" t="s">
        <v>32</v>
      </c>
      <c r="B25" s="11">
        <v>1500</v>
      </c>
      <c r="C25" s="11">
        <v>1500</v>
      </c>
    </row>
    <row r="26" spans="1:4" x14ac:dyDescent="0.25">
      <c r="A26" s="4" t="s">
        <v>33</v>
      </c>
      <c r="B26" s="11">
        <v>200</v>
      </c>
      <c r="C26" s="11">
        <v>200</v>
      </c>
    </row>
    <row r="27" spans="1:4" x14ac:dyDescent="0.25">
      <c r="A27" s="4" t="s">
        <v>34</v>
      </c>
      <c r="B27" s="11">
        <v>160</v>
      </c>
      <c r="C27" s="11">
        <v>160</v>
      </c>
    </row>
    <row r="28" spans="1:4" x14ac:dyDescent="0.25">
      <c r="A28" s="4" t="s">
        <v>35</v>
      </c>
      <c r="B28" s="11">
        <f>25000+7500</f>
        <v>32500</v>
      </c>
      <c r="C28" s="11">
        <v>33000</v>
      </c>
      <c r="D28" t="s">
        <v>36</v>
      </c>
    </row>
    <row r="29" spans="1:4" x14ac:dyDescent="0.25">
      <c r="A29" s="4" t="s">
        <v>37</v>
      </c>
      <c r="B29" s="11">
        <v>10000</v>
      </c>
      <c r="C29" s="11">
        <v>10000</v>
      </c>
    </row>
    <row r="30" spans="1:4" x14ac:dyDescent="0.25">
      <c r="A30" s="4" t="s">
        <v>38</v>
      </c>
      <c r="B30" s="11">
        <v>1200</v>
      </c>
      <c r="C30" s="11">
        <v>1200</v>
      </c>
    </row>
    <row r="31" spans="1:4" x14ac:dyDescent="0.25">
      <c r="A31" s="4" t="s">
        <v>39</v>
      </c>
      <c r="B31" s="1">
        <f>SUM(B16:B30)</f>
        <v>117360</v>
      </c>
      <c r="C31" s="1">
        <f>SUM(C16:C30)</f>
        <v>122210</v>
      </c>
    </row>
    <row r="32" spans="1:4" x14ac:dyDescent="0.25">
      <c r="A32" s="4" t="s">
        <v>40</v>
      </c>
      <c r="B32" s="11" t="s">
        <v>41</v>
      </c>
      <c r="C32" s="11"/>
    </row>
    <row r="33" spans="1:4" ht="26.4" x14ac:dyDescent="0.25">
      <c r="A33" s="4" t="s">
        <v>42</v>
      </c>
      <c r="B33" s="1">
        <f>B12-B31</f>
        <v>71140</v>
      </c>
      <c r="C33" s="1">
        <f>C12-C31</f>
        <v>66290</v>
      </c>
    </row>
    <row r="34" spans="1:4" x14ac:dyDescent="0.25">
      <c r="A34" s="8"/>
      <c r="B34" s="8"/>
      <c r="C34" s="8"/>
      <c r="D34" s="8"/>
    </row>
    <row r="35" spans="1:4" s="19" customFormat="1" ht="13.8" x14ac:dyDescent="0.25">
      <c r="A35" s="17" t="s">
        <v>43</v>
      </c>
      <c r="B35" s="18"/>
      <c r="C35" s="18"/>
      <c r="D35" s="18"/>
    </row>
    <row r="36" spans="1:4" s="19" customFormat="1" ht="13.8" x14ac:dyDescent="0.25">
      <c r="A36" s="17" t="s">
        <v>44</v>
      </c>
      <c r="B36" s="18"/>
      <c r="C36" s="18"/>
      <c r="D36" s="18"/>
    </row>
    <row r="37" spans="1:4" x14ac:dyDescent="0.25">
      <c r="A37" s="8"/>
      <c r="B37" s="8"/>
      <c r="C37" s="8"/>
      <c r="D37" s="8"/>
    </row>
    <row r="38" spans="1:4" x14ac:dyDescent="0.25">
      <c r="A38" s="8"/>
      <c r="B38" s="8"/>
      <c r="C38" s="8"/>
      <c r="D38" s="8"/>
    </row>
    <row r="39" spans="1:4" x14ac:dyDescent="0.25">
      <c r="A39" s="8"/>
      <c r="B39" s="8"/>
      <c r="C39" s="8"/>
      <c r="D39" s="8"/>
    </row>
    <row r="40" spans="1:4" x14ac:dyDescent="0.25">
      <c r="A40" s="8"/>
      <c r="B40" s="8"/>
      <c r="C40" s="8"/>
      <c r="D40" s="8"/>
    </row>
  </sheetData>
  <pageMargins left="0.7" right="0.7" top="0.75" bottom="0.75" header="0.51180555555555496" footer="0.51180555555555496"/>
  <pageSetup firstPageNumber="0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65254E-05EA-44AC-8B15-1DD775D7CB54}">
  <dimension ref="A1:P40"/>
  <sheetViews>
    <sheetView tabSelected="1" topLeftCell="A4" workbookViewId="0">
      <selection activeCell="C25" sqref="C25"/>
    </sheetView>
  </sheetViews>
  <sheetFormatPr defaultRowHeight="13.2" x14ac:dyDescent="0.25"/>
  <cols>
    <col min="1" max="1" width="41.5546875" customWidth="1"/>
    <col min="2" max="2" width="24.5546875" customWidth="1"/>
    <col min="3" max="3" width="13.109375" style="21" customWidth="1"/>
    <col min="4" max="6" width="10.6640625" style="21" customWidth="1"/>
    <col min="7" max="7" width="13.44140625" style="21" customWidth="1"/>
    <col min="8" max="8" width="10.6640625" style="21" customWidth="1"/>
    <col min="9" max="9" width="10.44140625" style="21" bestFit="1" customWidth="1"/>
    <col min="10" max="13" width="10.6640625" style="21" customWidth="1"/>
    <col min="14" max="14" width="12.21875" style="21" customWidth="1"/>
    <col min="15" max="15" width="14.21875" style="22" customWidth="1"/>
    <col min="16" max="16" width="14.21875" style="23" customWidth="1"/>
    <col min="17" max="1024" width="10.6640625" customWidth="1"/>
  </cols>
  <sheetData>
    <row r="1" spans="1:16" ht="17.399999999999999" x14ac:dyDescent="0.3">
      <c r="A1" s="35" t="s">
        <v>0</v>
      </c>
      <c r="B1" s="35"/>
    </row>
    <row r="2" spans="1:16" ht="17.399999999999999" x14ac:dyDescent="0.3">
      <c r="A2" s="35" t="s">
        <v>45</v>
      </c>
      <c r="B2" s="35"/>
    </row>
    <row r="3" spans="1:16" ht="17.399999999999999" x14ac:dyDescent="0.3">
      <c r="A3" s="35" t="s">
        <v>65</v>
      </c>
      <c r="B3" s="35"/>
    </row>
    <row r="5" spans="1:16" x14ac:dyDescent="0.25">
      <c r="A5" s="24"/>
      <c r="B5" s="3" t="s">
        <v>66</v>
      </c>
      <c r="C5" s="25" t="s">
        <v>46</v>
      </c>
      <c r="D5" s="25" t="s">
        <v>47</v>
      </c>
      <c r="E5" s="25" t="s">
        <v>48</v>
      </c>
      <c r="F5" s="25" t="s">
        <v>49</v>
      </c>
      <c r="G5" s="25" t="s">
        <v>50</v>
      </c>
      <c r="H5" s="25" t="s">
        <v>51</v>
      </c>
      <c r="I5" s="25" t="s">
        <v>52</v>
      </c>
      <c r="J5" s="25" t="s">
        <v>53</v>
      </c>
      <c r="K5" s="25" t="s">
        <v>54</v>
      </c>
      <c r="L5" s="25" t="s">
        <v>55</v>
      </c>
      <c r="M5" s="25" t="s">
        <v>56</v>
      </c>
      <c r="N5" s="25" t="s">
        <v>57</v>
      </c>
      <c r="O5" s="25" t="s">
        <v>58</v>
      </c>
      <c r="P5" s="26" t="s">
        <v>59</v>
      </c>
    </row>
    <row r="6" spans="1:16" x14ac:dyDescent="0.25">
      <c r="A6" s="4" t="s">
        <v>60</v>
      </c>
      <c r="B6" s="5"/>
      <c r="P6" s="27"/>
    </row>
    <row r="7" spans="1:16" x14ac:dyDescent="0.25">
      <c r="A7" s="4" t="s">
        <v>68</v>
      </c>
      <c r="B7" s="6">
        <f>148500</f>
        <v>148500</v>
      </c>
      <c r="C7" s="21">
        <v>184500</v>
      </c>
      <c r="D7" s="21">
        <v>50677.8</v>
      </c>
      <c r="O7" s="22">
        <f>SUM(C7:N7)</f>
        <v>235177.8</v>
      </c>
      <c r="P7" s="27">
        <f>SUM(C7:N7)/B7</f>
        <v>1.5836888888888887</v>
      </c>
    </row>
    <row r="8" spans="1:16" x14ac:dyDescent="0.25">
      <c r="A8" s="4" t="s">
        <v>7</v>
      </c>
      <c r="B8" s="6">
        <v>15000</v>
      </c>
      <c r="C8" s="21">
        <v>750</v>
      </c>
      <c r="O8" s="22">
        <f t="shared" ref="O8:O14" si="0">SUM(C8:N8)</f>
        <v>750</v>
      </c>
      <c r="P8" s="27">
        <f t="shared" ref="P8:P14" si="1">SUM(C8:N8)/B8</f>
        <v>0.05</v>
      </c>
    </row>
    <row r="9" spans="1:16" x14ac:dyDescent="0.25">
      <c r="A9" s="4" t="s">
        <v>8</v>
      </c>
      <c r="B9" s="6">
        <v>0</v>
      </c>
      <c r="O9" s="22">
        <f t="shared" si="0"/>
        <v>0</v>
      </c>
      <c r="P9" s="27"/>
    </row>
    <row r="10" spans="1:16" x14ac:dyDescent="0.25">
      <c r="A10" s="4" t="s">
        <v>9</v>
      </c>
      <c r="B10" s="6">
        <f>10*2500</f>
        <v>25000</v>
      </c>
      <c r="D10" s="21">
        <v>2500</v>
      </c>
      <c r="O10" s="22">
        <f t="shared" si="0"/>
        <v>2500</v>
      </c>
      <c r="P10" s="27">
        <f t="shared" si="1"/>
        <v>0.1</v>
      </c>
    </row>
    <row r="11" spans="1:16" x14ac:dyDescent="0.25">
      <c r="A11" s="4" t="s">
        <v>10</v>
      </c>
      <c r="B11" s="6"/>
      <c r="D11" s="21">
        <v>342.2</v>
      </c>
      <c r="O11" s="22">
        <f t="shared" si="0"/>
        <v>342.2</v>
      </c>
      <c r="P11" s="27"/>
    </row>
    <row r="12" spans="1:16" x14ac:dyDescent="0.25">
      <c r="A12" s="4" t="s">
        <v>61</v>
      </c>
      <c r="B12" s="6"/>
      <c r="O12" s="22">
        <f t="shared" si="0"/>
        <v>0</v>
      </c>
      <c r="P12" s="27"/>
    </row>
    <row r="13" spans="1:16" x14ac:dyDescent="0.25">
      <c r="A13" s="34" t="s">
        <v>69</v>
      </c>
      <c r="B13" s="6"/>
      <c r="C13" s="21">
        <v>1500</v>
      </c>
      <c r="P13" s="27"/>
    </row>
    <row r="14" spans="1:16" x14ac:dyDescent="0.25">
      <c r="A14" s="4" t="s">
        <v>12</v>
      </c>
      <c r="B14" s="28">
        <f>SUM(B7:B13)</f>
        <v>188500</v>
      </c>
      <c r="C14" s="22">
        <f>SUM(C7:C13)</f>
        <v>186750</v>
      </c>
      <c r="D14" s="22">
        <f>SUM(D7:D13)</f>
        <v>53520</v>
      </c>
      <c r="E14" s="22"/>
      <c r="F14" s="22"/>
      <c r="G14" s="22"/>
      <c r="H14" s="22"/>
      <c r="I14" s="22"/>
      <c r="J14" s="22"/>
      <c r="K14" s="22"/>
      <c r="L14" s="29"/>
      <c r="M14" s="29"/>
      <c r="N14" s="29"/>
      <c r="O14" s="22">
        <f t="shared" si="0"/>
        <v>240270</v>
      </c>
      <c r="P14" s="27">
        <f t="shared" si="1"/>
        <v>1.2746419098143236</v>
      </c>
    </row>
    <row r="15" spans="1:16" x14ac:dyDescent="0.25">
      <c r="A15" s="4"/>
      <c r="B15" s="28"/>
      <c r="P15" s="27"/>
    </row>
    <row r="16" spans="1:16" x14ac:dyDescent="0.25">
      <c r="A16" s="4"/>
      <c r="P16" s="27"/>
    </row>
    <row r="17" spans="1:16" x14ac:dyDescent="0.25">
      <c r="A17" s="4" t="s">
        <v>62</v>
      </c>
      <c r="B17" s="10" t="s">
        <v>67</v>
      </c>
      <c r="O17" s="22">
        <f t="shared" ref="O17:O33" si="2">SUM(C17:N17)</f>
        <v>0</v>
      </c>
      <c r="P17" s="27"/>
    </row>
    <row r="18" spans="1:16" x14ac:dyDescent="0.25">
      <c r="A18" s="4" t="s">
        <v>17</v>
      </c>
      <c r="B18" s="33">
        <v>100</v>
      </c>
      <c r="C18" s="21">
        <v>307.25</v>
      </c>
      <c r="D18" s="21">
        <v>97.25</v>
      </c>
      <c r="O18" s="22">
        <f t="shared" si="2"/>
        <v>404.5</v>
      </c>
      <c r="P18" s="27">
        <f t="shared" ref="P18:P33" si="3">SUM(C18:N18)/B18</f>
        <v>4.0449999999999999</v>
      </c>
    </row>
    <row r="19" spans="1:16" x14ac:dyDescent="0.25">
      <c r="A19" s="4" t="s">
        <v>18</v>
      </c>
      <c r="B19" s="33">
        <v>50</v>
      </c>
      <c r="C19" s="21">
        <v>12</v>
      </c>
      <c r="D19" s="21">
        <v>-12</v>
      </c>
      <c r="O19" s="22">
        <f t="shared" si="2"/>
        <v>0</v>
      </c>
      <c r="P19" s="27">
        <f t="shared" si="3"/>
        <v>0</v>
      </c>
    </row>
    <row r="20" spans="1:16" x14ac:dyDescent="0.25">
      <c r="A20" s="4" t="s">
        <v>19</v>
      </c>
      <c r="B20" s="33">
        <v>1000</v>
      </c>
      <c r="C20" s="21">
        <v>50</v>
      </c>
      <c r="D20" s="21">
        <v>50</v>
      </c>
      <c r="O20" s="22">
        <f t="shared" si="2"/>
        <v>100</v>
      </c>
      <c r="P20" s="27">
        <f t="shared" si="3"/>
        <v>0.1</v>
      </c>
    </row>
    <row r="21" spans="1:16" x14ac:dyDescent="0.25">
      <c r="A21" s="4" t="s">
        <v>21</v>
      </c>
      <c r="B21" s="33">
        <v>5500</v>
      </c>
      <c r="O21" s="22">
        <f t="shared" si="2"/>
        <v>0</v>
      </c>
      <c r="P21" s="27">
        <f t="shared" si="3"/>
        <v>0</v>
      </c>
    </row>
    <row r="22" spans="1:16" x14ac:dyDescent="0.25">
      <c r="A22" s="4" t="s">
        <v>23</v>
      </c>
      <c r="B22" s="33">
        <v>18000</v>
      </c>
      <c r="C22" s="21">
        <v>2170.9899999999998</v>
      </c>
      <c r="D22" s="21">
        <v>3361.53</v>
      </c>
      <c r="O22" s="22">
        <f t="shared" si="2"/>
        <v>5532.52</v>
      </c>
      <c r="P22" s="27">
        <f t="shared" si="3"/>
        <v>0.30736222222222226</v>
      </c>
    </row>
    <row r="23" spans="1:16" x14ac:dyDescent="0.25">
      <c r="A23" s="4" t="s">
        <v>63</v>
      </c>
      <c r="B23" s="33">
        <v>6000</v>
      </c>
      <c r="O23" s="22">
        <f t="shared" si="2"/>
        <v>0</v>
      </c>
      <c r="P23" s="27">
        <f t="shared" si="3"/>
        <v>0</v>
      </c>
    </row>
    <row r="24" spans="1:16" x14ac:dyDescent="0.25">
      <c r="A24" s="4" t="s">
        <v>26</v>
      </c>
      <c r="B24" s="33">
        <v>32000</v>
      </c>
      <c r="C24" s="21">
        <v>3312.14</v>
      </c>
      <c r="D24" s="21">
        <v>1656.07</v>
      </c>
      <c r="O24" s="22">
        <f t="shared" si="2"/>
        <v>4968.21</v>
      </c>
      <c r="P24" s="27">
        <f t="shared" si="3"/>
        <v>0.1552565625</v>
      </c>
    </row>
    <row r="25" spans="1:16" x14ac:dyDescent="0.25">
      <c r="A25" s="4" t="s">
        <v>28</v>
      </c>
      <c r="B25" s="33">
        <v>3500</v>
      </c>
      <c r="P25" s="27"/>
    </row>
    <row r="26" spans="1:16" x14ac:dyDescent="0.25">
      <c r="A26" s="4" t="s">
        <v>30</v>
      </c>
      <c r="B26" s="33">
        <v>10000</v>
      </c>
      <c r="D26" s="21">
        <v>6250.2</v>
      </c>
      <c r="O26" s="22">
        <f t="shared" si="2"/>
        <v>6250.2</v>
      </c>
      <c r="P26" s="27">
        <f t="shared" si="3"/>
        <v>0.62502000000000002</v>
      </c>
    </row>
    <row r="27" spans="1:16" ht="26.4" x14ac:dyDescent="0.25">
      <c r="A27" s="4" t="s">
        <v>64</v>
      </c>
      <c r="B27" s="33">
        <v>1500</v>
      </c>
      <c r="O27" s="22">
        <f t="shared" si="2"/>
        <v>0</v>
      </c>
      <c r="P27" s="27">
        <f t="shared" si="3"/>
        <v>0</v>
      </c>
    </row>
    <row r="28" spans="1:16" x14ac:dyDescent="0.25">
      <c r="A28" s="4" t="s">
        <v>33</v>
      </c>
      <c r="B28" s="33">
        <v>200</v>
      </c>
      <c r="O28" s="22">
        <f t="shared" si="2"/>
        <v>0</v>
      </c>
      <c r="P28" s="27">
        <f t="shared" si="3"/>
        <v>0</v>
      </c>
    </row>
    <row r="29" spans="1:16" x14ac:dyDescent="0.25">
      <c r="A29" s="4" t="s">
        <v>34</v>
      </c>
      <c r="B29" s="33">
        <v>160</v>
      </c>
      <c r="O29" s="22">
        <f t="shared" si="2"/>
        <v>0</v>
      </c>
      <c r="P29" s="27">
        <f t="shared" si="3"/>
        <v>0</v>
      </c>
    </row>
    <row r="30" spans="1:16" x14ac:dyDescent="0.25">
      <c r="A30" s="4" t="s">
        <v>35</v>
      </c>
      <c r="B30" s="33">
        <v>33000</v>
      </c>
      <c r="C30" s="21">
        <v>1881.93</v>
      </c>
      <c r="D30" s="21">
        <v>3167</v>
      </c>
      <c r="O30" s="22">
        <f t="shared" si="2"/>
        <v>5048.93</v>
      </c>
      <c r="P30" s="27">
        <f t="shared" si="3"/>
        <v>0.15299787878787879</v>
      </c>
    </row>
    <row r="31" spans="1:16" x14ac:dyDescent="0.25">
      <c r="A31" s="4" t="s">
        <v>37</v>
      </c>
      <c r="B31" s="33">
        <v>10000</v>
      </c>
      <c r="O31" s="22">
        <f t="shared" si="2"/>
        <v>0</v>
      </c>
      <c r="P31" s="27">
        <f t="shared" si="3"/>
        <v>0</v>
      </c>
    </row>
    <row r="32" spans="1:16" x14ac:dyDescent="0.25">
      <c r="A32" s="4" t="s">
        <v>38</v>
      </c>
      <c r="B32" s="33">
        <v>1200</v>
      </c>
      <c r="C32" s="21">
        <v>141.61000000000001</v>
      </c>
      <c r="D32" s="21">
        <v>66.739999999999995</v>
      </c>
      <c r="O32" s="22">
        <f t="shared" si="2"/>
        <v>208.35000000000002</v>
      </c>
      <c r="P32" s="27">
        <f t="shared" si="3"/>
        <v>0.17362500000000003</v>
      </c>
    </row>
    <row r="33" spans="1:16" x14ac:dyDescent="0.25">
      <c r="A33" s="4" t="s">
        <v>39</v>
      </c>
      <c r="B33" s="1">
        <f>SUM(B18:B32)</f>
        <v>122210</v>
      </c>
      <c r="C33" s="22">
        <f>SUM(C18:C32)</f>
        <v>7875.9199999999992</v>
      </c>
      <c r="D33" s="22">
        <f>SUM(D18:D32)</f>
        <v>14636.789999999999</v>
      </c>
      <c r="E33" s="22"/>
      <c r="F33" s="22"/>
      <c r="G33" s="22"/>
      <c r="H33" s="22"/>
      <c r="I33" s="22"/>
      <c r="J33" s="22"/>
      <c r="K33" s="22"/>
      <c r="L33" s="29"/>
      <c r="M33" s="29"/>
      <c r="N33" s="29"/>
      <c r="O33" s="22">
        <f t="shared" si="2"/>
        <v>22512.71</v>
      </c>
      <c r="P33" s="27">
        <f t="shared" si="3"/>
        <v>0.1842133213321332</v>
      </c>
    </row>
    <row r="34" spans="1:16" x14ac:dyDescent="0.25">
      <c r="A34" s="4"/>
      <c r="B34" s="30"/>
      <c r="P34" s="27"/>
    </row>
    <row r="35" spans="1:16" ht="26.4" x14ac:dyDescent="0.25">
      <c r="A35" s="4" t="s">
        <v>42</v>
      </c>
      <c r="B35" s="1">
        <f>B14-B33</f>
        <v>66290</v>
      </c>
      <c r="C35" s="29">
        <f>C14-C33</f>
        <v>178874.08</v>
      </c>
      <c r="D35" s="21">
        <f>D14-D33</f>
        <v>38883.21</v>
      </c>
      <c r="P35" s="27"/>
    </row>
    <row r="36" spans="1:16" x14ac:dyDescent="0.25">
      <c r="K36" s="31"/>
      <c r="P36" s="27"/>
    </row>
    <row r="37" spans="1:16" x14ac:dyDescent="0.25">
      <c r="P37" s="27"/>
    </row>
    <row r="38" spans="1:16" x14ac:dyDescent="0.25">
      <c r="B38" s="32"/>
    </row>
    <row r="40" spans="1:16" x14ac:dyDescent="0.25">
      <c r="B40" s="32"/>
    </row>
  </sheetData>
  <mergeCells count="3">
    <mergeCell ref="A1:B1"/>
    <mergeCell ref="A2:B2"/>
    <mergeCell ref="A3:B3"/>
  </mergeCells>
  <pageMargins left="0.7" right="0.7" top="0.75" bottom="0.75" header="0.3" footer="0.3"/>
  <pageSetup orientation="portrait" horizontalDpi="300" verticalDpi="3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Profit and Loss</vt:lpstr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Brad Allen</cp:lastModifiedBy>
  <cp:revision>2</cp:revision>
  <dcterms:created xsi:type="dcterms:W3CDTF">2019-09-17T18:11:25Z</dcterms:created>
  <dcterms:modified xsi:type="dcterms:W3CDTF">2022-03-28T18:54:32Z</dcterms:modified>
  <cp:category/>
  <cp:contentStatus/>
</cp:coreProperties>
</file>